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38109B67-62C5-41F5-8CD1-42FFBC681764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Meu Orçamento" sheetId="1" r:id="rId1"/>
    <sheet name="Renda mensal" sheetId="3" r:id="rId2"/>
    <sheet name="Despesas mensais" sheetId="4" r:id="rId3"/>
    <sheet name="Dados do gráfico" sheetId="2" state="hidden" r:id="rId4"/>
  </sheets>
  <definedNames>
    <definedName name="Título1">FluxoDeCaixa[[#Headers],[Orçamento doméstico]]</definedName>
    <definedName name="Título2">Renda[[#Headers],[ Renda mensal]]</definedName>
    <definedName name="Título3">Despesas[[#Headers],[ Despesas mensais]]</definedName>
    <definedName name="TítuloOrçamento">'Meu Orçamento'!$B$3</definedName>
    <definedName name="_xlnm.Print_Titles" localSheetId="2">'Despesas mensais'!$5:$5</definedName>
    <definedName name="_xlnm.Print_Titles" localSheetId="0">'Meu Orçamento'!$7:$7</definedName>
    <definedName name="_xlnm.Print_Titles" localSheetId="1">'Renda mensal'!$5:$5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E26" i="4" s="1"/>
  <c r="E8" i="3"/>
  <c r="E7" i="3"/>
  <c r="E6" i="3"/>
  <c r="C9" i="3"/>
  <c r="C8" i="1" s="1"/>
  <c r="D9" i="3"/>
  <c r="D5" i="2" s="1"/>
  <c r="D26" i="4"/>
  <c r="D6" i="2" s="1"/>
  <c r="C26" i="4"/>
  <c r="C9" i="1" s="1"/>
  <c r="C5" i="2"/>
  <c r="D9" i="1" l="1"/>
  <c r="E9" i="1" s="1"/>
  <c r="E10" i="1" s="1"/>
  <c r="E9" i="3"/>
  <c r="C10" i="1"/>
  <c r="C7" i="2" s="1"/>
  <c r="C6" i="2"/>
  <c r="D8" i="1"/>
  <c r="E8" i="1" s="1"/>
  <c r="D10" i="1" l="1"/>
  <c r="D7" i="2" s="1"/>
</calcChain>
</file>

<file path=xl/sharedStrings.xml><?xml version="1.0" encoding="utf-8"?>
<sst xmlns="http://schemas.openxmlformats.org/spreadsheetml/2006/main" count="55" uniqueCount="43">
  <si>
    <t>ORÇAMENTO DOMÉSTICO</t>
  </si>
  <si>
    <t>Análise do fluxo de caixa</t>
  </si>
  <si>
    <t>Orçamento doméstico</t>
  </si>
  <si>
    <t>Total da receita</t>
  </si>
  <si>
    <t>Total de despesas</t>
  </si>
  <si>
    <t>Total em dinheiro</t>
  </si>
  <si>
    <t>Estimado</t>
  </si>
  <si>
    <t>Real</t>
  </si>
  <si>
    <t>Variação</t>
  </si>
  <si>
    <t>RENDA MENSAL</t>
  </si>
  <si>
    <t xml:space="preserve"> Renda mensal</t>
  </si>
  <si>
    <t>Renda 1</t>
  </si>
  <si>
    <t>Renda 2</t>
  </si>
  <si>
    <t>Outros rendimentos</t>
  </si>
  <si>
    <t xml:space="preserve"> </t>
  </si>
  <si>
    <t>DESPESAS MENSAIS</t>
  </si>
  <si>
    <t xml:space="preserve"> Despesas mensais</t>
  </si>
  <si>
    <t>Habitação</t>
  </si>
  <si>
    <t>Supermercado</t>
  </si>
  <si>
    <t>Telefone</t>
  </si>
  <si>
    <t>Eletricidade / gás</t>
  </si>
  <si>
    <t>Água / esgoto / lixo</t>
  </si>
  <si>
    <t>TV a cabo</t>
  </si>
  <si>
    <t>Internet</t>
  </si>
  <si>
    <t>Manutenção / reparos</t>
  </si>
  <si>
    <t>Creche</t>
  </si>
  <si>
    <t>Ensino</t>
  </si>
  <si>
    <t>Animais de estimação</t>
  </si>
  <si>
    <t>Transporte</t>
  </si>
  <si>
    <t>Cuidados pessoais</t>
  </si>
  <si>
    <t>Seguro</t>
  </si>
  <si>
    <t>Cartões de crédito</t>
  </si>
  <si>
    <t>Empréstimos</t>
  </si>
  <si>
    <t>Impostos</t>
  </si>
  <si>
    <t>Presentes / Caridade</t>
  </si>
  <si>
    <t>Economias</t>
  </si>
  <si>
    <t>Outros</t>
  </si>
  <si>
    <t>Total</t>
  </si>
  <si>
    <t>Dados do gráfico</t>
  </si>
  <si>
    <t>Renda mensal</t>
  </si>
  <si>
    <t>Despesas mensais</t>
  </si>
  <si>
    <t>Fluxo de caixa</t>
  </si>
  <si>
    <t>Mês | Fevereiro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</si>
</sst>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R$&quot;\ #,##0;[Red]\-&quot;R$&quot;\ #,##0"/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;[Red]&quot;R$&quot;\ #,##0.00"/>
    <numFmt numFmtId="167" formatCode="&quot;R$&quot;\ #,##0"/>
  </numFmts>
  <fonts count="62" x14ac:knownFonts="1">
    <font>
      <sz val="11"/>
      <color theme="2" tint="-0.74996185186315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5"/>
      <color theme="5" tint="-0.499984740745262"/>
      <name val="Century Gothic"/>
      <family val="2"/>
      <scheme val="major"/>
    </font>
    <font>
      <b/>
      <sz val="25"/>
      <color theme="4" tint="-0.24994659260841701"/>
      <name val="Century Gothic"/>
      <family val="2"/>
      <scheme val="major"/>
    </font>
    <font>
      <b/>
      <sz val="31"/>
      <color theme="4" tint="-0.24994659260841701"/>
      <name val="Century Gothic"/>
      <family val="2"/>
      <scheme val="major"/>
    </font>
    <font>
      <i/>
      <sz val="11"/>
      <color theme="1" tint="0.34998626667073579"/>
      <name val="Trebuchet MS"/>
      <family val="2"/>
      <scheme val="minor"/>
    </font>
    <font>
      <b/>
      <sz val="20"/>
      <color theme="5" tint="-0.499984740745262"/>
      <name val="Century Gothic"/>
      <family val="2"/>
      <scheme val="major"/>
    </font>
    <font>
      <b/>
      <sz val="20"/>
      <color theme="1" tint="0.499984740745262"/>
      <name val="Century Gothic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entury Gothic"/>
      <family val="2"/>
      <scheme val="major"/>
    </font>
    <font>
      <b/>
      <sz val="13"/>
      <color theme="1" tint="0.14999847407452621"/>
      <name val="Trebuchet MS"/>
      <family val="2"/>
      <scheme val="minor"/>
    </font>
    <font>
      <b/>
      <sz val="16"/>
      <color theme="1" tint="0.14999847407452621"/>
      <name val="Trebuchet MS"/>
      <family val="2"/>
      <scheme val="minor"/>
    </font>
    <font>
      <sz val="16"/>
      <color theme="1" tint="0.14999847407452621"/>
      <name val="Century Gothic"/>
      <family val="2"/>
      <scheme val="major"/>
    </font>
    <font>
      <b/>
      <sz val="16"/>
      <color theme="1" tint="0.14999847407452621"/>
      <name val="Century Gothic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entury Gothic"/>
      <family val="2"/>
      <scheme val="major"/>
    </font>
    <font>
      <b/>
      <sz val="20"/>
      <color theme="4" tint="-0.24994659260841701"/>
      <name val="Century Gothic"/>
      <family val="2"/>
      <scheme val="major"/>
    </font>
    <font>
      <b/>
      <sz val="20"/>
      <color theme="2" tint="-0.749961851863155"/>
      <name val="Century Gothic"/>
      <family val="2"/>
      <scheme val="major"/>
    </font>
    <font>
      <sz val="11"/>
      <name val="Trebuchet MS"/>
      <family val="2"/>
      <scheme val="minor"/>
    </font>
    <font>
      <b/>
      <sz val="11"/>
      <color theme="1" tint="0.14999847407452621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6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sz val="18"/>
      <color theme="0"/>
      <name val="Century Gothic"/>
      <family val="2"/>
      <scheme val="major"/>
    </font>
    <font>
      <b/>
      <sz val="11"/>
      <color theme="9" tint="-0.499984740745262"/>
      <name val="Trebuchet MS"/>
      <family val="2"/>
      <scheme val="minor"/>
    </font>
    <font>
      <i/>
      <sz val="11"/>
      <color theme="6" tint="0.7999816888943144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sz val="26"/>
      <color theme="1" tint="0.14999847407452621"/>
      <name val="Trebuchet MS"/>
      <family val="2"/>
      <scheme val="minor"/>
    </font>
    <font>
      <b/>
      <sz val="11"/>
      <color theme="9" tint="-0.499984740745262"/>
      <name val="Century Gothic"/>
      <family val="1"/>
    </font>
    <font>
      <sz val="18"/>
      <color theme="0"/>
      <name val="Century Gothic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92D050"/>
      <name val="Century Gothic"/>
      <family val="2"/>
    </font>
    <font>
      <sz val="16"/>
      <color rgb="FF92D050"/>
      <name val="Century Gothic"/>
      <family val="2"/>
      <scheme val="major"/>
    </font>
    <font>
      <sz val="42"/>
      <color rgb="FF92D050"/>
      <name val="Century Gothic"/>
      <family val="2"/>
      <scheme val="major"/>
    </font>
    <font>
      <sz val="26"/>
      <color rgb="FF92D050"/>
      <name val="Century Gothic"/>
      <family val="2"/>
      <scheme val="major"/>
    </font>
    <font>
      <sz val="16"/>
      <color rgb="FF92D050"/>
      <name val="Century Gothic"/>
      <family val="2"/>
    </font>
    <font>
      <b/>
      <sz val="16"/>
      <color rgb="FF92D050"/>
      <name val="Century Gothic"/>
      <family val="2"/>
    </font>
    <font>
      <sz val="42"/>
      <color rgb="FF92D050"/>
      <name val="Century Gothic"/>
      <family val="2"/>
    </font>
    <font>
      <b/>
      <sz val="13"/>
      <color rgb="FF92D050"/>
      <name val="Century Gothic"/>
      <family val="2"/>
    </font>
    <font>
      <b/>
      <sz val="18"/>
      <color rgb="FF92D050"/>
      <name val="Century Gothic"/>
      <family val="2"/>
    </font>
    <font>
      <b/>
      <sz val="11"/>
      <color rgb="FF92D050"/>
      <name val="Century Gothic"/>
      <family val="1"/>
    </font>
    <font>
      <sz val="12"/>
      <color theme="3" tint="-0.89999084444715716"/>
      <name val="Trebuchet MS"/>
      <family val="2"/>
      <scheme val="minor"/>
    </font>
    <font>
      <sz val="12"/>
      <color theme="3" tint="-0.89999084444715716"/>
      <name val="Century Gothic"/>
      <family val="2"/>
      <scheme val="major"/>
    </font>
    <font>
      <sz val="11"/>
      <color rgb="FF92D050"/>
      <name val="Century Gothic"/>
      <family val="1"/>
    </font>
    <font>
      <sz val="16"/>
      <color rgb="FF92D050"/>
      <name val="Century Gothic"/>
      <family val="1"/>
    </font>
    <font>
      <sz val="42"/>
      <color rgb="FF92D050"/>
      <name val="Century Gothic"/>
      <family val="1"/>
      <scheme val="major"/>
    </font>
    <font>
      <sz val="26"/>
      <color rgb="FF92D050"/>
      <name val="Century Gothic"/>
      <family val="1"/>
    </font>
    <font>
      <sz val="12"/>
      <color theme="3" tint="-0.89999084444715716"/>
      <name val="Century Gothic"/>
      <family val="1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-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89999084444715716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5" applyNumberFormat="0" applyAlignment="0" applyProtection="0"/>
    <xf numFmtId="0" fontId="38" fillId="9" borderId="6" applyNumberFormat="0" applyAlignment="0" applyProtection="0"/>
    <xf numFmtId="0" fontId="39" fillId="9" borderId="5" applyNumberFormat="0" applyAlignment="0" applyProtection="0"/>
    <xf numFmtId="0" fontId="40" fillId="0" borderId="7" applyNumberFormat="0" applyFill="0" applyAlignment="0" applyProtection="0"/>
    <xf numFmtId="0" fontId="41" fillId="10" borderId="8" applyNumberFormat="0" applyAlignment="0" applyProtection="0"/>
    <xf numFmtId="0" fontId="42" fillId="0" borderId="0" applyNumberFormat="0" applyFill="0" applyBorder="0" applyAlignment="0" applyProtection="0"/>
    <xf numFmtId="0" fontId="14" fillId="11" borderId="9" applyNumberFormat="0" applyFont="0" applyAlignment="0" applyProtection="0"/>
    <xf numFmtId="0" fontId="43" fillId="0" borderId="10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95">
    <xf numFmtId="0" fontId="0" fillId="0" borderId="0" xfId="0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20" fillId="0" borderId="0" xfId="0" applyFont="1"/>
    <xf numFmtId="0" fontId="16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2" xfId="2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center"/>
    </xf>
    <xf numFmtId="0" fontId="27" fillId="2" borderId="0" xfId="6" applyFont="1" applyFill="1" applyAlignment="1">
      <alignment horizontal="center"/>
    </xf>
    <xf numFmtId="0" fontId="27" fillId="2" borderId="0" xfId="6" applyFont="1" applyFill="1"/>
    <xf numFmtId="0" fontId="29" fillId="3" borderId="4" xfId="4" applyFont="1" applyFill="1" applyBorder="1" applyAlignment="1">
      <alignment horizontal="left" vertical="center" indent="1"/>
    </xf>
    <xf numFmtId="0" fontId="29" fillId="3" borderId="4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left" vertical="center" indent="1"/>
    </xf>
    <xf numFmtId="0" fontId="30" fillId="0" borderId="0" xfId="0" applyFont="1"/>
    <xf numFmtId="0" fontId="31" fillId="0" borderId="0" xfId="0" applyFont="1" applyAlignment="1">
      <alignment vertical="center"/>
    </xf>
    <xf numFmtId="166" fontId="20" fillId="0" borderId="0" xfId="0" applyNumberFormat="1" applyFont="1"/>
    <xf numFmtId="0" fontId="0" fillId="0" borderId="0" xfId="0" applyAlignment="1">
      <alignment horizontal="center" vertical="center"/>
    </xf>
    <xf numFmtId="0" fontId="45" fillId="36" borderId="0" xfId="0" applyFont="1" applyFill="1" applyAlignment="1">
      <alignment horizontal="left" vertical="center"/>
    </xf>
    <xf numFmtId="0" fontId="45" fillId="36" borderId="0" xfId="0" applyFont="1" applyFill="1" applyAlignment="1">
      <alignment horizontal="center" vertical="center"/>
    </xf>
    <xf numFmtId="3" fontId="45" fillId="36" borderId="0" xfId="0" applyNumberFormat="1" applyFont="1" applyFill="1" applyAlignment="1">
      <alignment horizontal="center" vertical="center"/>
    </xf>
    <xf numFmtId="3" fontId="46" fillId="36" borderId="0" xfId="0" applyNumberFormat="1" applyFont="1" applyFill="1" applyAlignment="1">
      <alignment horizontal="center"/>
    </xf>
    <xf numFmtId="0" fontId="47" fillId="36" borderId="0" xfId="1" applyFont="1" applyFill="1" applyBorder="1" applyAlignment="1">
      <alignment horizontal="left" vertical="center" indent="1"/>
    </xf>
    <xf numFmtId="3" fontId="48" fillId="36" borderId="0" xfId="0" applyNumberFormat="1" applyFont="1" applyFill="1" applyAlignment="1">
      <alignment horizontal="center" vertical="center"/>
    </xf>
    <xf numFmtId="3" fontId="49" fillId="36" borderId="0" xfId="0" applyNumberFormat="1" applyFont="1" applyFill="1" applyAlignment="1">
      <alignment horizontal="left" indent="2"/>
    </xf>
    <xf numFmtId="3" fontId="50" fillId="36" borderId="0" xfId="0" applyNumberFormat="1" applyFont="1" applyFill="1" applyAlignment="1">
      <alignment horizontal="left" indent="1"/>
    </xf>
    <xf numFmtId="3" fontId="50" fillId="36" borderId="0" xfId="0" applyNumberFormat="1" applyFont="1" applyFill="1" applyAlignment="1">
      <alignment horizontal="center"/>
    </xf>
    <xf numFmtId="0" fontId="51" fillId="36" borderId="0" xfId="0" applyFont="1" applyFill="1" applyAlignment="1">
      <alignment vertical="center"/>
    </xf>
    <xf numFmtId="3" fontId="52" fillId="36" borderId="0" xfId="0" applyNumberFormat="1" applyFont="1" applyFill="1" applyAlignment="1">
      <alignment horizontal="center"/>
    </xf>
    <xf numFmtId="0" fontId="47" fillId="36" borderId="0" xfId="0" applyFont="1" applyFill="1" applyAlignment="1">
      <alignment horizontal="left" vertical="center" indent="1"/>
    </xf>
    <xf numFmtId="0" fontId="51" fillId="36" borderId="0" xfId="0" applyFont="1" applyFill="1" applyAlignment="1">
      <alignment horizontal="left" vertical="center"/>
    </xf>
    <xf numFmtId="3" fontId="53" fillId="36" borderId="0" xfId="0" applyNumberFormat="1" applyFont="1" applyFill="1" applyAlignment="1">
      <alignment horizontal="right" indent="1"/>
    </xf>
    <xf numFmtId="0" fontId="54" fillId="37" borderId="0" xfId="0" applyFont="1" applyFill="1"/>
    <xf numFmtId="0" fontId="54" fillId="37" borderId="0" xfId="0" applyFont="1" applyFill="1" applyAlignment="1">
      <alignment horizontal="center"/>
    </xf>
    <xf numFmtId="3" fontId="54" fillId="37" borderId="0" xfId="0" applyNumberFormat="1" applyFont="1" applyFill="1" applyAlignment="1">
      <alignment horizontal="center"/>
    </xf>
    <xf numFmtId="3" fontId="54" fillId="37" borderId="0" xfId="0" applyNumberFormat="1" applyFont="1" applyFill="1" applyAlignment="1">
      <alignment horizontal="right" indent="1"/>
    </xf>
    <xf numFmtId="0" fontId="33" fillId="38" borderId="0" xfId="0" applyFont="1" applyFill="1" applyAlignment="1">
      <alignment horizontal="left" vertical="center" indent="1"/>
    </xf>
    <xf numFmtId="3" fontId="25" fillId="38" borderId="0" xfId="0" applyNumberFormat="1" applyFont="1" applyFill="1" applyAlignment="1">
      <alignment horizontal="left" vertical="center" indent="1"/>
    </xf>
    <xf numFmtId="0" fontId="29" fillId="38" borderId="0" xfId="2" applyFont="1" applyFill="1" applyBorder="1" applyAlignment="1">
      <alignment horizontal="left" vertical="center" indent="1"/>
    </xf>
    <xf numFmtId="0" fontId="29" fillId="38" borderId="0" xfId="0" applyFont="1" applyFill="1" applyAlignment="1">
      <alignment horizontal="left" vertical="center"/>
    </xf>
    <xf numFmtId="0" fontId="29" fillId="38" borderId="0" xfId="0" applyFont="1" applyFill="1" applyAlignment="1">
      <alignment horizontal="left" vertical="center" indent="1"/>
    </xf>
    <xf numFmtId="167" fontId="29" fillId="38" borderId="0" xfId="0" applyNumberFormat="1" applyFont="1" applyFill="1" applyAlignment="1">
      <alignment horizontal="left" vertical="center"/>
    </xf>
    <xf numFmtId="6" fontId="29" fillId="38" borderId="0" xfId="0" applyNumberFormat="1" applyFont="1" applyFill="1" applyAlignment="1">
      <alignment horizontal="left" vertical="center" indent="1"/>
    </xf>
    <xf numFmtId="0" fontId="55" fillId="4" borderId="0" xfId="8" applyFont="1" applyFill="1" applyAlignment="1">
      <alignment horizontal="left" vertical="center" indent="1"/>
    </xf>
    <xf numFmtId="167" fontId="55" fillId="4" borderId="0" xfId="9" applyNumberFormat="1" applyFont="1" applyFill="1" applyAlignment="1">
      <alignment horizontal="left" vertical="center"/>
    </xf>
    <xf numFmtId="6" fontId="55" fillId="4" borderId="0" xfId="10" applyNumberFormat="1" applyFont="1" applyFill="1" applyAlignment="1">
      <alignment horizontal="left" vertical="center" indent="1"/>
    </xf>
    <xf numFmtId="3" fontId="56" fillId="36" borderId="0" xfId="0" applyNumberFormat="1" applyFont="1" applyFill="1" applyAlignment="1">
      <alignment horizontal="left" indent="2"/>
    </xf>
    <xf numFmtId="0" fontId="19" fillId="37" borderId="0" xfId="0" applyFont="1" applyFill="1"/>
    <xf numFmtId="0" fontId="19" fillId="37" borderId="0" xfId="0" applyFont="1" applyFill="1" applyAlignment="1">
      <alignment horizontal="center"/>
    </xf>
    <xf numFmtId="3" fontId="19" fillId="37" borderId="0" xfId="0" applyNumberFormat="1" applyFont="1" applyFill="1" applyAlignment="1">
      <alignment horizontal="center"/>
    </xf>
    <xf numFmtId="3" fontId="19" fillId="37" borderId="0" xfId="0" applyNumberFormat="1" applyFont="1" applyFill="1" applyAlignment="1">
      <alignment horizontal="right" indent="1"/>
    </xf>
    <xf numFmtId="0" fontId="29" fillId="38" borderId="0" xfId="3" applyFont="1" applyFill="1" applyAlignment="1">
      <alignment horizontal="left" vertical="center" indent="1"/>
    </xf>
    <xf numFmtId="8" fontId="29" fillId="38" borderId="0" xfId="0" applyNumberFormat="1" applyFont="1" applyFill="1" applyAlignment="1">
      <alignment horizontal="left" vertical="center"/>
    </xf>
    <xf numFmtId="8" fontId="29" fillId="38" borderId="0" xfId="0" applyNumberFormat="1" applyFont="1" applyFill="1" applyAlignment="1">
      <alignment horizontal="left" vertical="center" indent="1"/>
    </xf>
    <xf numFmtId="0" fontId="57" fillId="36" borderId="0" xfId="0" applyFont="1" applyFill="1" applyAlignment="1">
      <alignment horizontal="center" vertical="center"/>
    </xf>
    <xf numFmtId="3" fontId="57" fillId="36" borderId="0" xfId="0" applyNumberFormat="1" applyFont="1" applyFill="1" applyAlignment="1">
      <alignment horizontal="center" vertical="center"/>
    </xf>
    <xf numFmtId="3" fontId="58" fillId="36" borderId="0" xfId="0" applyNumberFormat="1" applyFont="1" applyFill="1" applyAlignment="1">
      <alignment horizontal="center"/>
    </xf>
    <xf numFmtId="0" fontId="59" fillId="36" borderId="0" xfId="1" applyFont="1" applyFill="1" applyAlignment="1">
      <alignment horizontal="left" vertical="center" indent="1"/>
    </xf>
    <xf numFmtId="3" fontId="60" fillId="36" borderId="0" xfId="0" applyNumberFormat="1" applyFont="1" applyFill="1" applyAlignment="1">
      <alignment horizontal="center" vertical="center"/>
    </xf>
    <xf numFmtId="3" fontId="61" fillId="36" borderId="0" xfId="0" applyNumberFormat="1" applyFont="1" applyFill="1" applyAlignment="1">
      <alignment horizontal="left" indent="2"/>
    </xf>
    <xf numFmtId="0" fontId="55" fillId="39" borderId="0" xfId="8" applyFont="1" applyFill="1" applyAlignment="1">
      <alignment horizontal="left" vertical="center" indent="1"/>
    </xf>
    <xf numFmtId="8" fontId="55" fillId="39" borderId="0" xfId="9" applyNumberFormat="1" applyFont="1" applyFill="1" applyAlignment="1">
      <alignment horizontal="left" vertical="center"/>
    </xf>
    <xf numFmtId="8" fontId="55" fillId="39" borderId="0" xfId="10" applyNumberFormat="1" applyFont="1" applyFill="1" applyAlignment="1">
      <alignment horizontal="left" vertical="center" indent="1"/>
    </xf>
    <xf numFmtId="0" fontId="28" fillId="37" borderId="0" xfId="0" applyFont="1" applyFill="1" applyAlignment="1">
      <alignment horizontal="center" vertical="center"/>
    </xf>
    <xf numFmtId="3" fontId="28" fillId="37" borderId="0" xfId="0" applyNumberFormat="1" applyFont="1" applyFill="1" applyAlignment="1">
      <alignment horizontal="center" vertical="center"/>
    </xf>
    <xf numFmtId="0" fontId="32" fillId="37" borderId="0" xfId="0" applyFont="1" applyFill="1"/>
    <xf numFmtId="0" fontId="32" fillId="37" borderId="0" xfId="0" applyFont="1" applyFill="1" applyAlignment="1">
      <alignment horizontal="center"/>
    </xf>
    <xf numFmtId="3" fontId="32" fillId="37" borderId="0" xfId="0" applyNumberFormat="1" applyFont="1" applyFill="1" applyAlignment="1">
      <alignment horizontal="center"/>
    </xf>
    <xf numFmtId="3" fontId="32" fillId="37" borderId="0" xfId="0" applyNumberFormat="1" applyFont="1" applyFill="1" applyAlignment="1">
      <alignment horizontal="right" indent="1"/>
    </xf>
    <xf numFmtId="0" fontId="26" fillId="37" borderId="0" xfId="0" applyFont="1" applyFill="1"/>
    <xf numFmtId="0" fontId="26" fillId="37" borderId="0" xfId="0" applyFont="1" applyFill="1" applyAlignment="1">
      <alignment horizontal="center"/>
    </xf>
    <xf numFmtId="3" fontId="26" fillId="37" borderId="0" xfId="0" applyNumberFormat="1" applyFont="1" applyFill="1" applyAlignment="1">
      <alignment horizontal="center"/>
    </xf>
    <xf numFmtId="3" fontId="26" fillId="37" borderId="0" xfId="0" applyNumberFormat="1" applyFont="1" applyFill="1" applyAlignment="1">
      <alignment horizontal="right" indent="1"/>
    </xf>
    <xf numFmtId="0" fontId="21" fillId="37" borderId="0" xfId="0" applyFont="1" applyFill="1" applyAlignment="1">
      <alignment horizontal="left" vertical="center"/>
    </xf>
    <xf numFmtId="0" fontId="21" fillId="37" borderId="0" xfId="0" applyFont="1" applyFill="1" applyAlignment="1">
      <alignment horizontal="center" vertical="center"/>
    </xf>
    <xf numFmtId="3" fontId="21" fillId="37" borderId="0" xfId="0" applyNumberFormat="1" applyFont="1" applyFill="1" applyAlignment="1">
      <alignment horizontal="center" vertical="center"/>
    </xf>
    <xf numFmtId="0" fontId="29" fillId="38" borderId="3" xfId="0" applyFont="1" applyFill="1" applyBorder="1" applyAlignment="1">
      <alignment horizontal="left" vertical="center" indent="1"/>
    </xf>
    <xf numFmtId="8" fontId="29" fillId="38" borderId="3" xfId="0" applyNumberFormat="1" applyFont="1" applyFill="1" applyBorder="1" applyAlignment="1">
      <alignment horizontal="left" vertical="center"/>
    </xf>
    <xf numFmtId="8" fontId="29" fillId="38" borderId="3" xfId="0" applyNumberFormat="1" applyFont="1" applyFill="1" applyBorder="1" applyAlignment="1">
      <alignment horizontal="left" vertical="center" indent="1"/>
    </xf>
    <xf numFmtId="3" fontId="56" fillId="0" borderId="0" xfId="0" applyNumberFormat="1" applyFont="1" applyFill="1" applyAlignment="1">
      <alignment horizontal="left" indent="2"/>
    </xf>
  </cellXfs>
  <cellStyles count="51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Ano" xfId="7" xr:uid="{00000000-0005-0000-0000-00000A000000}"/>
    <cellStyle name="Bom" xfId="16" builtinId="26" customBuiltin="1"/>
    <cellStyle name="Cálculo" xfId="21" builtinId="22" customBuiltin="1"/>
    <cellStyle name="Célula de Verificação" xfId="23" builtinId="23" customBuiltin="1"/>
    <cellStyle name="Célula Vinculada" xfId="22" builtinId="24" customBuiltin="1"/>
    <cellStyle name="Detalhes da Tabela" xfId="8" xr:uid="{00000000-0005-0000-0000-000007000000}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9" builtinId="20" customBuiltin="1"/>
    <cellStyle name="Moeda" xfId="13" builtinId="4" customBuiltin="1"/>
    <cellStyle name="Moeda [0]" xfId="14" builtinId="7" customBuiltin="1"/>
    <cellStyle name="Montantes" xfId="9" xr:uid="{00000000-0005-0000-0000-000000000000}"/>
    <cellStyle name="Neutro" xfId="18" builtinId="28" customBuiltin="1"/>
    <cellStyle name="Normal" xfId="0" builtinId="0" customBuiltin="1"/>
    <cellStyle name="Nota" xfId="25" builtinId="10" customBuiltin="1"/>
    <cellStyle name="Porcentagem" xfId="15" builtinId="5" customBuiltin="1"/>
    <cellStyle name="Ruim" xfId="17" builtinId="27" customBuiltin="1"/>
    <cellStyle name="Saída" xfId="20" builtinId="21" customBuiltin="1"/>
    <cellStyle name="Separador de milhares [0]" xfId="12" builtinId="6" customBuiltin="1"/>
    <cellStyle name="Texto de Aviso" xfId="24" builtinId="11" customBuiltin="1"/>
    <cellStyle name="Texto Explicativo" xfId="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26" builtinId="25" customBuiltin="1"/>
    <cellStyle name="Variação" xfId="10" xr:uid="{00000000-0005-0000-0000-000009000000}"/>
    <cellStyle name="Vírgula" xfId="11" builtinId="3" customBuiltin="1"/>
  </cellStyles>
  <dxfs count="62"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fill>
        <patternFill patternType="none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8999908444471571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3" tint="-0.89999084444715716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3" tint="-0.89999084444715716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3" tint="-0.89999084444715716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89999084444715716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89999084444715716"/>
        </patternFill>
      </fill>
      <alignment horizontal="center" vertical="center" textRotation="0" wrapText="0" indent="0" justifyLastLine="0" shrinkToFit="0" readingOrder="0"/>
    </dxf>
    <dxf>
      <numFmt numFmtId="12" formatCode="&quot;R$&quot;\ #,##0.00;[Red]\-&quot;R$&quot;\ #,##0.00"/>
      <fill>
        <patternFill patternType="solid">
          <fgColor indexed="64"/>
          <bgColor theme="3" tint="-0.89999084444715716"/>
        </patternFill>
      </fill>
    </dxf>
    <dxf>
      <numFmt numFmtId="12" formatCode="&quot;R$&quot;\ #,##0.00;[Red]\-&quot;R$&quot;\ #,##0.00"/>
      <fill>
        <patternFill patternType="solid">
          <fgColor indexed="64"/>
          <bgColor theme="3" tint="-0.89999084444715716"/>
        </patternFill>
      </fill>
    </dxf>
    <dxf>
      <numFmt numFmtId="12" formatCode="&quot;R$&quot;\ #,##0.00;[Red]\-&quot;R$&quot;\ #,##0.00"/>
      <fill>
        <patternFill patternType="solid">
          <fgColor indexed="64"/>
          <bgColor theme="3" tint="-0.89999084444715716"/>
        </patternFill>
      </fill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fill>
        <patternFill patternType="solid">
          <fgColor indexed="64"/>
          <bgColor theme="3" tint="-0.89999084444715716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8999908444471571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0" formatCode="&quot;R$&quot;\ #,##0;[Red]\-&quot;R$&quot;\ #,##0"/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67" formatCode="&quot;R$&quot;\ #,##0"/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numFmt numFmtId="167" formatCode="&quot;R$&quot;\ #,##0"/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3" tint="-0.89999084444715716"/>
        <name val="Trebuchet MS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8999908444471571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0" formatCode="&quot;R$&quot;\ #,##0;[Red]\-&quot;R$&quot;\ #,##0"/>
      <fill>
        <patternFill patternType="solid">
          <fgColor indexed="64"/>
          <bgColor theme="3" tint="-0.89999084444715716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67" formatCode="&quot;R$&quot;\ #,##0"/>
      <fill>
        <patternFill patternType="solid">
          <fgColor indexed="64"/>
          <bgColor theme="3" tint="-0.89999084444715716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67" formatCode="&quot;R$&quot;\ #,##0"/>
      <fill>
        <patternFill patternType="solid">
          <fgColor indexed="64"/>
          <bgColor theme="3" tint="-0.89999084444715716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89999084444715716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89999084444715716"/>
        </patternFill>
      </fill>
      <alignment horizontal="left" vertical="center" textRotation="0" wrapText="0" indent="1" justifyLastLine="0" shrinkToFit="0" readingOrder="0"/>
    </dxf>
    <dxf>
      <border>
        <top style="thin">
          <color theme="0"/>
        </top>
      </border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color theme="0"/>
      </font>
      <fill>
        <patternFill>
          <bgColor theme="3" tint="-0.749961851863155"/>
        </patternFill>
      </fill>
    </dxf>
    <dxf>
      <font>
        <color theme="0"/>
      </font>
      <fill>
        <patternFill>
          <bgColor theme="3" tint="-0.749961851863155"/>
        </patternFill>
      </fill>
    </dxf>
    <dxf>
      <font>
        <color theme="6" tint="-0.499984740745262"/>
      </font>
      <fill>
        <patternFill>
          <bgColor theme="6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8" defaultPivotStyle="PivotStyleLight16">
    <tableStyle name="Fluxo de caixa do orçamento familiar" pivot="0" count="3" xr9:uid="{00000000-0011-0000-FFFF-FFFF00000000}">
      <tableStyleElement type="wholeTable" dxfId="61"/>
      <tableStyleElement type="headerRow" dxfId="60"/>
      <tableStyleElement type="totalRow" dxfId="59"/>
    </tableStyle>
    <tableStyle name="Despesas mensais do orçamento familiar" pivot="0" count="3" xr9:uid="{00000000-0011-0000-FFFF-FFFF01000000}">
      <tableStyleElement type="wholeTable" dxfId="58"/>
      <tableStyleElement type="headerRow" dxfId="57"/>
      <tableStyleElement type="totalRow" dxfId="56"/>
    </tableStyle>
    <tableStyle name="Renda mensal do orçamento familiar" pivot="0" count="3" xr9:uid="{00000000-0011-0000-FFFF-FFFF02000000}">
      <tableStyleElement type="wholeTable" dxfId="55"/>
      <tableStyleElement type="headerRow" dxfId="54"/>
      <tableStyleElement type="totalRow" dxfId="53"/>
    </tableStyle>
    <tableStyle name="Tabela Estilo 1" pivot="0" count="2" xr9:uid="{B5DE5009-E770-BA43-B0DE-61262AD481DC}">
      <tableStyleElement type="wholeTable" dxfId="52"/>
      <tableStyleElement type="headerRow" dxfId="51"/>
    </tableStyle>
    <tableStyle name="Tabela Estilo 2" pivot="0" count="3" xr9:uid="{3D81C508-3650-5046-81FC-FB4FC97F2EE1}">
      <tableStyleElement type="wholeTable" dxfId="50"/>
      <tableStyleElement type="headerRow" dxfId="49"/>
      <tableStyleElement type="totalRow" dxfId="48"/>
    </tableStyle>
    <tableStyle name="Tabela Estilo 3" pivot="0" count="3" xr9:uid="{2FC9B26F-7C11-E245-81E1-6E5877165283}">
      <tableStyleElement type="wholeTable" dxfId="47"/>
      <tableStyleElement type="headerRow" dxfId="46"/>
      <tableStyleElement type="totalRow" dxfId="45"/>
    </tableStyle>
    <tableStyle name="Tabela Estilo 4" pivot="0" count="3" xr9:uid="{571116A8-D3CA-8846-8B78-97327FD63432}">
      <tableStyleElement type="wholeTable" dxfId="44"/>
      <tableStyleElement type="headerRow" dxfId="43"/>
      <tableStyleElement type="totalRow" dxfId="42"/>
    </tableStyle>
    <tableStyle name="EstiloTabelaClaro7 2" pivot="0" count="7" xr9:uid="{00000000-0011-0000-FFFF-FFFF03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346075</xdr:colOff>
      <xdr:row>1</xdr:row>
      <xdr:rowOff>12700</xdr:rowOff>
    </xdr:from>
    <xdr:to>
      <xdr:col>4</xdr:col>
      <xdr:colOff>2181225</xdr:colOff>
      <xdr:row>4</xdr:row>
      <xdr:rowOff>61575</xdr:rowOff>
    </xdr:to>
    <xdr:pic>
      <xdr:nvPicPr>
        <xdr:cNvPr id="2" name="Elemento Gráfico 1" descr="Ilustração de uma casa com duas árvores">
          <a:extLst>
            <a:ext uri="{FF2B5EF4-FFF2-40B4-BE49-F238E27FC236}">
              <a16:creationId xmlns:a16="http://schemas.microsoft.com/office/drawing/2014/main" id="{A1456F7D-1376-6B74-F456-F5FCD6598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51750" y="203200"/>
          <a:ext cx="1835150" cy="1391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luxoDeCaixa" displayName="FluxoDeCaixa" ref="B7:E10" totalsRowCount="1" headerRowDxfId="31" dataDxfId="21" totalsRowDxfId="26">
  <tableColumns count="4">
    <tableColumn id="1" xr3:uid="{00000000-0010-0000-0000-000001000000}" name="Orçamento doméstico" totalsRowLabel="Total em dinheiro" dataDxfId="25" totalsRowDxfId="30"/>
    <tableColumn id="3" xr3:uid="{00000000-0010-0000-0000-000003000000}" name="Estimado" totalsRowFunction="custom" dataDxfId="24" totalsRowDxfId="29">
      <totalsRowFormula>C8-C9</totalsRowFormula>
    </tableColumn>
    <tableColumn id="4" xr3:uid="{00000000-0010-0000-0000-000004000000}" name="Real" totalsRowFunction="custom" dataDxfId="23" totalsRowDxfId="28">
      <totalsRowFormula>D8-D9</totalsRowFormula>
    </tableColumn>
    <tableColumn id="5" xr3:uid="{00000000-0010-0000-0000-000005000000}" name="Variação" totalsRowFunction="sum" dataDxfId="22" totalsRowDxfId="27">
      <calculatedColumnFormula>A8</calculatedColumnFormula>
    </tableColumn>
  </tableColumns>
  <tableStyleInfo name="Tabela Estilo 4" showFirstColumn="0" showLastColumn="0" showRowStripes="0" showColumnStripes="0"/>
  <extLst>
    <ext xmlns:x14="http://schemas.microsoft.com/office/spreadsheetml/2009/9/main" uri="{504A1905-F514-4f6f-8877-14C23A59335A}">
      <x14:table altTextSummary="Fluxo de caixa projetado, real e de variação são atualizados automaticamente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Renda" displayName="Renda" ref="B5:E9" totalsRowCount="1" headerRowDxfId="20" dataDxfId="10" totalsRowDxfId="15">
  <autoFilter ref="B5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 Renda mensal" totalsRowLabel="Total da receita" dataDxfId="14" totalsRowDxfId="19" dataCellStyle="Detalhes da Tabela"/>
    <tableColumn id="3" xr3:uid="{00000000-0010-0000-0100-000003000000}" name="Estimado" totalsRowFunction="sum" dataDxfId="13" totalsRowDxfId="18" dataCellStyle="Montantes"/>
    <tableColumn id="4" xr3:uid="{00000000-0010-0000-0100-000004000000}" name="Real" totalsRowFunction="sum" dataDxfId="12" totalsRowDxfId="17" dataCellStyle="Montantes"/>
    <tableColumn id="5" xr3:uid="{00000000-0010-0000-0100-000005000000}" name="Variação" totalsRowFunction="sum" dataDxfId="11" totalsRowDxfId="16" dataCellStyle="Variação">
      <calculatedColumnFormula>Renda[[#This Row],[Real]]-Renda[[#This Row],[Estimado]]</calculatedColumnFormula>
    </tableColumn>
  </tableColumns>
  <tableStyleInfo name="Tabela Estilo 4" showFirstColumn="0" showLastColumn="0" showRowStripes="1" showColumnStripes="0"/>
  <extLst>
    <ext xmlns:x14="http://schemas.microsoft.com/office/spreadsheetml/2009/9/main" uri="{504A1905-F514-4f6f-8877-14C23A59335A}">
      <x14:table altTextSummary="Insira os itens de renda mensal para a renda projetada e real nesta tabela. A variância é calculada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Despesas" displayName="Despesas" ref="B5:E26" totalsRowCount="1" headerRowDxfId="34" dataDxfId="0" totalsRowDxfId="5" headerRowBorderDxfId="33" totalsRowBorderDxfId="32">
  <autoFilter ref="B5:E2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 Despesas mensais" totalsRowLabel="Total" dataDxfId="4" totalsRowDxfId="9" dataCellStyle="Detalhes da Tabela"/>
    <tableColumn id="3" xr3:uid="{00000000-0010-0000-0200-000003000000}" name="Estimado" totalsRowFunction="sum" dataDxfId="3" totalsRowDxfId="8" dataCellStyle="Montantes"/>
    <tableColumn id="4" xr3:uid="{00000000-0010-0000-0200-000004000000}" name="Real" totalsRowFunction="sum" dataDxfId="2" totalsRowDxfId="7" dataCellStyle="Montantes"/>
    <tableColumn id="5" xr3:uid="{00000000-0010-0000-0200-000005000000}" name="Variação" totalsRowFunction="sum" dataDxfId="1" totalsRowDxfId="6" dataCellStyle="Variação">
      <calculatedColumnFormula>Despesas[[#This Row],[Estimado]]-Despesas[[#This Row],[Real]]</calculatedColumnFormula>
    </tableColumn>
  </tableColumns>
  <tableStyleInfo name="Tabela Estilo 4" showFirstColumn="0" showLastColumn="0" showRowStripes="1" showColumnStripes="0"/>
  <extLst>
    <ext xmlns:x14="http://schemas.microsoft.com/office/spreadsheetml/2009/9/main" uri="{504A1905-F514-4f6f-8877-14C23A59335A}">
      <x14:table altTextSummary="Insira os itens de despesas mensais para despesas projetadas e reais nesta tabela. A variância é calculada automaticamente"/>
    </ext>
  </extLst>
</table>
</file>

<file path=xl/theme/theme1.xml><?xml version="1.0" encoding="utf-8"?>
<a:theme xmlns:a="http://schemas.openxmlformats.org/drawingml/2006/main" name="Family Templates Theme">
  <a:themeElements>
    <a:clrScheme name="Anaysis Chart">
      <a:dk1>
        <a:srgbClr val="000000"/>
      </a:dk1>
      <a:lt1>
        <a:srgbClr val="FFFFFF"/>
      </a:lt1>
      <a:dk2>
        <a:srgbClr val="F5F7FA"/>
      </a:dk2>
      <a:lt2>
        <a:srgbClr val="E7E6E6"/>
      </a:lt2>
      <a:accent1>
        <a:srgbClr val="8EC8D4"/>
      </a:accent1>
      <a:accent2>
        <a:srgbClr val="A2BDE3"/>
      </a:accent2>
      <a:accent3>
        <a:srgbClr val="EC796C"/>
      </a:accent3>
      <a:accent4>
        <a:srgbClr val="FFC000"/>
      </a:accent4>
      <a:accent5>
        <a:srgbClr val="0F137C"/>
      </a:accent5>
      <a:accent6>
        <a:srgbClr val="6484CA"/>
      </a:accent6>
      <a:hlink>
        <a:srgbClr val="0563C1"/>
      </a:hlink>
      <a:folHlink>
        <a:srgbClr val="954F72"/>
      </a:folHlink>
    </a:clrScheme>
    <a:fontScheme name="Custom 59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</sheetPr>
  <dimension ref="A1:E11"/>
  <sheetViews>
    <sheetView showGridLines="0" tabSelected="1" zoomScaleNormal="100" workbookViewId="0">
      <selection activeCell="B14" sqref="B14"/>
    </sheetView>
  </sheetViews>
  <sheetFormatPr defaultColWidth="9" defaultRowHeight="17.25" customHeight="1" x14ac:dyDescent="0.3"/>
  <cols>
    <col min="1" max="1" width="1.625" style="5" customWidth="1"/>
    <col min="2" max="2" width="36.75" style="5" customWidth="1"/>
    <col min="3" max="3" width="28.75" style="6" customWidth="1"/>
    <col min="4" max="5" width="28.75" style="7" customWidth="1"/>
    <col min="6" max="6" width="1.625" style="5" customWidth="1"/>
    <col min="7" max="16384" width="9" style="5"/>
  </cols>
  <sheetData>
    <row r="1" spans="1:5" s="3" customFormat="1" ht="15" customHeight="1" x14ac:dyDescent="0.3">
      <c r="B1" s="39"/>
      <c r="C1" s="40"/>
      <c r="D1" s="40"/>
      <c r="E1" s="41"/>
    </row>
    <row r="2" spans="1:5" s="1" customFormat="1" ht="30" customHeight="1" x14ac:dyDescent="0.35">
      <c r="B2" s="61" t="s">
        <v>42</v>
      </c>
      <c r="C2" s="42"/>
      <c r="D2" s="42"/>
      <c r="E2" s="43"/>
    </row>
    <row r="3" spans="1:5" s="22" customFormat="1" ht="70.150000000000006" customHeight="1" x14ac:dyDescent="0.3">
      <c r="B3" s="44" t="s">
        <v>0</v>
      </c>
      <c r="C3" s="45"/>
      <c r="D3" s="45"/>
      <c r="E3" s="46"/>
    </row>
    <row r="4" spans="1:5" ht="6" customHeight="1" x14ac:dyDescent="0.3">
      <c r="B4" s="47"/>
      <c r="C4" s="48"/>
      <c r="D4" s="49"/>
      <c r="E4" s="50"/>
    </row>
    <row r="5" spans="1:5" s="20" customFormat="1" ht="45" customHeight="1" x14ac:dyDescent="0.3">
      <c r="B5" s="51" t="s">
        <v>1</v>
      </c>
      <c r="C5" s="52"/>
      <c r="D5" s="52"/>
      <c r="E5" s="52"/>
    </row>
    <row r="6" spans="1:5" ht="9" customHeight="1" x14ac:dyDescent="0.3">
      <c r="B6" s="25"/>
      <c r="C6" s="24"/>
      <c r="D6" s="24"/>
      <c r="E6" s="24"/>
    </row>
    <row r="7" spans="1:5" s="8" customFormat="1" ht="45" customHeight="1" x14ac:dyDescent="0.3">
      <c r="B7" s="53" t="s">
        <v>2</v>
      </c>
      <c r="C7" s="54" t="s">
        <v>6</v>
      </c>
      <c r="D7" s="54" t="s">
        <v>7</v>
      </c>
      <c r="E7" s="54" t="s">
        <v>8</v>
      </c>
    </row>
    <row r="8" spans="1:5" s="2" customFormat="1" ht="45" customHeight="1" x14ac:dyDescent="0.35">
      <c r="A8" s="31"/>
      <c r="B8" s="58" t="s">
        <v>3</v>
      </c>
      <c r="C8" s="59">
        <f>Renda[[#Totals],[Estimado]]</f>
        <v>5700</v>
      </c>
      <c r="D8" s="59">
        <f>Renda[[#Totals],[Real]]</f>
        <v>6000</v>
      </c>
      <c r="E8" s="60">
        <f>FluxoDeCaixa[[#This Row],[Real]]-FluxoDeCaixa[[#This Row],[Estimado]]</f>
        <v>300</v>
      </c>
    </row>
    <row r="9" spans="1:5" s="2" customFormat="1" ht="45" customHeight="1" x14ac:dyDescent="0.35">
      <c r="A9" s="9"/>
      <c r="B9" s="58" t="s">
        <v>4</v>
      </c>
      <c r="C9" s="59">
        <f>Despesas[[#Totals],[Estimado]]</f>
        <v>3603</v>
      </c>
      <c r="D9" s="59">
        <f>Despesas[[#Totals],[Real]]</f>
        <v>3655</v>
      </c>
      <c r="E9" s="60">
        <f>FluxoDeCaixa[[#This Row],[Estimado]]-FluxoDeCaixa[[#This Row],[Real]]</f>
        <v>-52</v>
      </c>
    </row>
    <row r="10" spans="1:5" s="2" customFormat="1" ht="45" customHeight="1" x14ac:dyDescent="0.35">
      <c r="B10" s="55" t="s">
        <v>5</v>
      </c>
      <c r="C10" s="56">
        <f>C8-C9</f>
        <v>2097</v>
      </c>
      <c r="D10" s="56">
        <f>D8-D9</f>
        <v>2345</v>
      </c>
      <c r="E10" s="57">
        <f>SUBTOTAL(109,FluxoDeCaixa[Variação])</f>
        <v>248</v>
      </c>
    </row>
    <row r="11" spans="1:5" ht="16.149999999999999" customHeight="1" x14ac:dyDescent="0.3">
      <c r="B11" s="62"/>
      <c r="C11" s="63"/>
      <c r="D11" s="64"/>
      <c r="E11" s="65"/>
    </row>
  </sheetData>
  <printOptions horizontalCentered="1"/>
  <pageMargins left="0.75" right="0.75" top="0.75" bottom="0.75" header="0.25" footer="0.25"/>
  <pageSetup paperSize="9" scale="80" fitToHeight="0" orientation="landscape" r:id="rId1"/>
  <headerFooter differentFirst="1">
    <oddFooter>&amp;CPage &amp;P of &amp;N</oddFooter>
  </headerFooter>
  <ignoredErrors>
    <ignoredError sqref="E8:E9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-0.249977111117893"/>
  </sheetPr>
  <dimension ref="B1:F10"/>
  <sheetViews>
    <sheetView showGridLines="0" zoomScaleNormal="100" workbookViewId="0">
      <selection activeCell="B9" sqref="B9"/>
    </sheetView>
  </sheetViews>
  <sheetFormatPr defaultColWidth="9" defaultRowHeight="24" customHeight="1" x14ac:dyDescent="0.3"/>
  <cols>
    <col min="1" max="1" width="1.625" style="17" customWidth="1"/>
    <col min="2" max="2" width="36.75" style="17" customWidth="1"/>
    <col min="3" max="3" width="28.75" style="17" customWidth="1"/>
    <col min="4" max="5" width="28.75" style="18" customWidth="1"/>
    <col min="6" max="6" width="1.625" style="17" customWidth="1"/>
    <col min="7" max="16384" width="9" style="17"/>
  </cols>
  <sheetData>
    <row r="1" spans="2:6" ht="15" customHeight="1" x14ac:dyDescent="0.3">
      <c r="B1" s="69"/>
      <c r="C1" s="69"/>
      <c r="D1" s="70"/>
      <c r="E1" s="70"/>
      <c r="F1" s="17" t="s">
        <v>14</v>
      </c>
    </row>
    <row r="2" spans="2:6" s="4" customFormat="1" ht="30" customHeight="1" x14ac:dyDescent="0.3">
      <c r="B2" s="74" t="s">
        <v>42</v>
      </c>
      <c r="C2" s="74"/>
      <c r="D2" s="74"/>
      <c r="E2" s="71"/>
    </row>
    <row r="3" spans="2:6" s="21" customFormat="1" ht="70.150000000000006" customHeight="1" x14ac:dyDescent="0.3">
      <c r="B3" s="72" t="s">
        <v>9</v>
      </c>
      <c r="C3" s="72"/>
      <c r="D3" s="72"/>
      <c r="E3" s="73"/>
    </row>
    <row r="4" spans="2:6" s="5" customFormat="1" ht="6" customHeight="1" x14ac:dyDescent="0.3">
      <c r="B4" s="80"/>
      <c r="C4" s="81"/>
      <c r="D4" s="82"/>
      <c r="E4" s="83"/>
    </row>
    <row r="5" spans="2:6" ht="37.9" customHeight="1" x14ac:dyDescent="0.3">
      <c r="B5" s="66" t="s">
        <v>10</v>
      </c>
      <c r="C5" s="54" t="s">
        <v>6</v>
      </c>
      <c r="D5" s="54" t="s">
        <v>7</v>
      </c>
      <c r="E5" s="55" t="s">
        <v>8</v>
      </c>
    </row>
    <row r="6" spans="2:6" ht="37.9" customHeight="1" x14ac:dyDescent="0.3">
      <c r="B6" s="75" t="s">
        <v>11</v>
      </c>
      <c r="C6" s="76">
        <v>4000</v>
      </c>
      <c r="D6" s="76">
        <v>4000</v>
      </c>
      <c r="E6" s="77">
        <f>Renda[[#This Row],[Real]]-Renda[[#This Row],[Estimado]]</f>
        <v>0</v>
      </c>
    </row>
    <row r="7" spans="2:6" ht="37.9" customHeight="1" x14ac:dyDescent="0.3">
      <c r="B7" s="75" t="s">
        <v>12</v>
      </c>
      <c r="C7" s="76">
        <v>1400</v>
      </c>
      <c r="D7" s="76">
        <v>1500</v>
      </c>
      <c r="E7" s="77">
        <f>Renda[[#This Row],[Real]]-Renda[[#This Row],[Estimado]]</f>
        <v>100</v>
      </c>
    </row>
    <row r="8" spans="2:6" ht="37.9" customHeight="1" x14ac:dyDescent="0.3">
      <c r="B8" s="75" t="s">
        <v>13</v>
      </c>
      <c r="C8" s="76">
        <v>300</v>
      </c>
      <c r="D8" s="76">
        <v>500</v>
      </c>
      <c r="E8" s="77">
        <f>Renda[[#This Row],[Real]]-Renda[[#This Row],[Estimado]]</f>
        <v>200</v>
      </c>
    </row>
    <row r="9" spans="2:6" ht="37.9" customHeight="1" x14ac:dyDescent="0.3">
      <c r="B9" s="55" t="s">
        <v>3</v>
      </c>
      <c r="C9" s="67">
        <f>SUBTOTAL(109,Renda[Estimado])</f>
        <v>5700</v>
      </c>
      <c r="D9" s="67">
        <f>SUBTOTAL(109,Renda[Real])</f>
        <v>6000</v>
      </c>
      <c r="E9" s="68">
        <f>SUBTOTAL(109,Renda[Variação])</f>
        <v>300</v>
      </c>
    </row>
    <row r="10" spans="2:6" ht="16.149999999999999" customHeight="1" x14ac:dyDescent="0.3">
      <c r="B10" s="78"/>
      <c r="C10" s="78"/>
      <c r="D10" s="79"/>
      <c r="E10" s="79"/>
    </row>
  </sheetData>
  <mergeCells count="2">
    <mergeCell ref="B3:D3"/>
    <mergeCell ref="B2:D2"/>
  </mergeCells>
  <dataValidations count="1">
    <dataValidation allowBlank="1" showInputMessage="1" showErrorMessage="1" prompt="Insira os Itens de Renda Mensal nesta coluna sob esse título. Use filtros de cabeçalho para localizar itens específicos." sqref="B5" xr:uid="{00000000-0002-0000-0100-000003000000}"/>
  </dataValidations>
  <printOptions horizontalCentered="1"/>
  <pageMargins left="0.75" right="0.75" top="0.75" bottom="0.75" header="0.25" footer="0.25"/>
  <pageSetup paperSize="9" scale="80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-0.499984740745262"/>
  </sheetPr>
  <dimension ref="B1:W27"/>
  <sheetViews>
    <sheetView showGridLines="0" topLeftCell="A19" zoomScaleNormal="100" workbookViewId="0">
      <selection activeCell="C7" sqref="C7"/>
    </sheetView>
  </sheetViews>
  <sheetFormatPr defaultColWidth="9" defaultRowHeight="24" customHeight="1" x14ac:dyDescent="0.3"/>
  <cols>
    <col min="1" max="1" width="1.625" style="17" customWidth="1"/>
    <col min="2" max="2" width="36.75" style="23" customWidth="1"/>
    <col min="3" max="3" width="28.75" style="17" customWidth="1"/>
    <col min="4" max="5" width="28.75" style="18" customWidth="1"/>
    <col min="6" max="6" width="1.625" style="17" customWidth="1"/>
    <col min="7" max="16384" width="9" style="17"/>
  </cols>
  <sheetData>
    <row r="1" spans="2:23" ht="15" customHeight="1" x14ac:dyDescent="0.3">
      <c r="B1" s="33"/>
      <c r="C1" s="34"/>
      <c r="D1" s="35"/>
      <c r="E1" s="35"/>
      <c r="F1" s="17" t="s">
        <v>14</v>
      </c>
    </row>
    <row r="2" spans="2:23" s="4" customFormat="1" ht="30" customHeight="1" x14ac:dyDescent="0.35">
      <c r="B2" s="94" t="s">
        <v>42</v>
      </c>
      <c r="C2" s="94"/>
      <c r="D2" s="94"/>
      <c r="E2" s="3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2:23" s="21" customFormat="1" ht="70.150000000000006" customHeight="1" x14ac:dyDescent="0.3">
      <c r="B3" s="37" t="s">
        <v>15</v>
      </c>
      <c r="C3" s="37"/>
      <c r="D3" s="37"/>
      <c r="E3" s="38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2:23" s="5" customFormat="1" ht="6" customHeight="1" x14ac:dyDescent="0.3">
      <c r="B4" s="84"/>
      <c r="C4" s="85"/>
      <c r="D4" s="86"/>
      <c r="E4" s="87"/>
    </row>
    <row r="5" spans="2:23" s="19" customFormat="1" ht="37.15" customHeight="1" x14ac:dyDescent="0.3">
      <c r="B5" s="26" t="s">
        <v>16</v>
      </c>
      <c r="C5" s="27" t="s">
        <v>6</v>
      </c>
      <c r="D5" s="27" t="s">
        <v>7</v>
      </c>
      <c r="E5" s="28" t="s">
        <v>8</v>
      </c>
    </row>
    <row r="6" spans="2:23" ht="37.15" customHeight="1" x14ac:dyDescent="0.3">
      <c r="B6" s="75" t="s">
        <v>17</v>
      </c>
      <c r="C6" s="76">
        <v>1500</v>
      </c>
      <c r="D6" s="76">
        <v>1500</v>
      </c>
      <c r="E6" s="77">
        <f>Despesas[[#This Row],[Estimado]]-Despesas[[#This Row],[Real]]</f>
        <v>0</v>
      </c>
    </row>
    <row r="7" spans="2:23" ht="37.15" customHeight="1" x14ac:dyDescent="0.3">
      <c r="B7" s="75" t="s">
        <v>18</v>
      </c>
      <c r="C7" s="76">
        <v>250</v>
      </c>
      <c r="D7" s="76">
        <v>280</v>
      </c>
      <c r="E7" s="77">
        <f>Despesas[[#This Row],[Estimado]]-Despesas[[#This Row],[Real]]</f>
        <v>-30</v>
      </c>
    </row>
    <row r="8" spans="2:23" ht="37.15" customHeight="1" x14ac:dyDescent="0.3">
      <c r="B8" s="75" t="s">
        <v>19</v>
      </c>
      <c r="C8" s="76">
        <v>38</v>
      </c>
      <c r="D8" s="76">
        <v>38</v>
      </c>
      <c r="E8" s="77">
        <f>Despesas[[#This Row],[Estimado]]-Despesas[[#This Row],[Real]]</f>
        <v>0</v>
      </c>
    </row>
    <row r="9" spans="2:23" ht="37.15" customHeight="1" x14ac:dyDescent="0.3">
      <c r="B9" s="75" t="s">
        <v>20</v>
      </c>
      <c r="C9" s="76">
        <v>65</v>
      </c>
      <c r="D9" s="76">
        <v>78</v>
      </c>
      <c r="E9" s="77">
        <f>Despesas[[#This Row],[Estimado]]-Despesas[[#This Row],[Real]]</f>
        <v>-13</v>
      </c>
    </row>
    <row r="10" spans="2:23" ht="37.15" customHeight="1" x14ac:dyDescent="0.3">
      <c r="B10" s="75" t="s">
        <v>21</v>
      </c>
      <c r="C10" s="76">
        <v>25</v>
      </c>
      <c r="D10" s="76">
        <v>21</v>
      </c>
      <c r="E10" s="77">
        <f>Despesas[[#This Row],[Estimado]]-Despesas[[#This Row],[Real]]</f>
        <v>4</v>
      </c>
    </row>
    <row r="11" spans="2:23" ht="37.15" customHeight="1" x14ac:dyDescent="0.3">
      <c r="B11" s="75" t="s">
        <v>22</v>
      </c>
      <c r="C11" s="76">
        <v>75</v>
      </c>
      <c r="D11" s="76">
        <v>83</v>
      </c>
      <c r="E11" s="77">
        <f>Despesas[[#This Row],[Estimado]]-Despesas[[#This Row],[Real]]</f>
        <v>-8</v>
      </c>
    </row>
    <row r="12" spans="2:23" ht="37.15" customHeight="1" x14ac:dyDescent="0.3">
      <c r="B12" s="75" t="s">
        <v>23</v>
      </c>
      <c r="C12" s="76">
        <v>60</v>
      </c>
      <c r="D12" s="76">
        <v>60</v>
      </c>
      <c r="E12" s="77">
        <f>Despesas[[#This Row],[Estimado]]-Despesas[[#This Row],[Real]]</f>
        <v>0</v>
      </c>
    </row>
    <row r="13" spans="2:23" ht="37.15" customHeight="1" x14ac:dyDescent="0.3">
      <c r="B13" s="75" t="s">
        <v>24</v>
      </c>
      <c r="C13" s="76">
        <v>0</v>
      </c>
      <c r="D13" s="76">
        <v>60</v>
      </c>
      <c r="E13" s="77">
        <f>Despesas[[#This Row],[Estimado]]-Despesas[[#This Row],[Real]]</f>
        <v>-60</v>
      </c>
    </row>
    <row r="14" spans="2:23" ht="37.15" customHeight="1" x14ac:dyDescent="0.3">
      <c r="B14" s="75" t="s">
        <v>25</v>
      </c>
      <c r="C14" s="76">
        <v>180</v>
      </c>
      <c r="D14" s="76">
        <v>150</v>
      </c>
      <c r="E14" s="77">
        <f>Despesas[[#This Row],[Estimado]]-Despesas[[#This Row],[Real]]</f>
        <v>30</v>
      </c>
    </row>
    <row r="15" spans="2:23" ht="37.15" customHeight="1" x14ac:dyDescent="0.3">
      <c r="B15" s="75" t="s">
        <v>26</v>
      </c>
      <c r="C15" s="76">
        <v>250</v>
      </c>
      <c r="D15" s="76">
        <v>250</v>
      </c>
      <c r="E15" s="77">
        <f>Despesas[[#This Row],[Estimado]]-Despesas[[#This Row],[Real]]</f>
        <v>0</v>
      </c>
    </row>
    <row r="16" spans="2:23" ht="37.15" customHeight="1" x14ac:dyDescent="0.3">
      <c r="B16" s="75" t="s">
        <v>27</v>
      </c>
      <c r="C16" s="76">
        <v>75</v>
      </c>
      <c r="D16" s="76">
        <v>80</v>
      </c>
      <c r="E16" s="77">
        <f>Despesas[[#This Row],[Estimado]]-Despesas[[#This Row],[Real]]</f>
        <v>-5</v>
      </c>
    </row>
    <row r="17" spans="2:5" ht="37.15" customHeight="1" x14ac:dyDescent="0.3">
      <c r="B17" s="75" t="s">
        <v>28</v>
      </c>
      <c r="C17" s="76">
        <v>280</v>
      </c>
      <c r="D17" s="76">
        <v>260</v>
      </c>
      <c r="E17" s="77">
        <f>Despesas[[#This Row],[Estimado]]-Despesas[[#This Row],[Real]]</f>
        <v>20</v>
      </c>
    </row>
    <row r="18" spans="2:5" ht="37.15" customHeight="1" x14ac:dyDescent="0.3">
      <c r="B18" s="75" t="s">
        <v>29</v>
      </c>
      <c r="C18" s="76">
        <v>75</v>
      </c>
      <c r="D18" s="76">
        <v>65</v>
      </c>
      <c r="E18" s="77">
        <f>Despesas[[#This Row],[Estimado]]-Despesas[[#This Row],[Real]]</f>
        <v>10</v>
      </c>
    </row>
    <row r="19" spans="2:5" ht="37.15" customHeight="1" x14ac:dyDescent="0.3">
      <c r="B19" s="75" t="s">
        <v>30</v>
      </c>
      <c r="C19" s="76">
        <v>255</v>
      </c>
      <c r="D19" s="76">
        <v>255</v>
      </c>
      <c r="E19" s="77">
        <f>Despesas[[#This Row],[Estimado]]-Despesas[[#This Row],[Real]]</f>
        <v>0</v>
      </c>
    </row>
    <row r="20" spans="2:5" ht="37.15" customHeight="1" x14ac:dyDescent="0.3">
      <c r="B20" s="75" t="s">
        <v>31</v>
      </c>
      <c r="C20" s="76">
        <v>100</v>
      </c>
      <c r="D20" s="76">
        <v>100</v>
      </c>
      <c r="E20" s="77">
        <f>Despesas[[#This Row],[Estimado]]-Despesas[[#This Row],[Real]]</f>
        <v>0</v>
      </c>
    </row>
    <row r="21" spans="2:5" ht="37.15" customHeight="1" x14ac:dyDescent="0.3">
      <c r="B21" s="75" t="s">
        <v>32</v>
      </c>
      <c r="C21" s="76">
        <v>0</v>
      </c>
      <c r="D21" s="76">
        <v>0</v>
      </c>
      <c r="E21" s="77">
        <f>Despesas[[#This Row],[Estimado]]-Despesas[[#This Row],[Real]]</f>
        <v>0</v>
      </c>
    </row>
    <row r="22" spans="2:5" ht="37.15" customHeight="1" x14ac:dyDescent="0.3">
      <c r="B22" s="75" t="s">
        <v>33</v>
      </c>
      <c r="C22" s="76">
        <v>0</v>
      </c>
      <c r="D22" s="76">
        <v>0</v>
      </c>
      <c r="E22" s="77">
        <f>Despesas[[#This Row],[Estimado]]-Despesas[[#This Row],[Real]]</f>
        <v>0</v>
      </c>
    </row>
    <row r="23" spans="2:5" ht="37.15" customHeight="1" x14ac:dyDescent="0.3">
      <c r="B23" s="75" t="s">
        <v>34</v>
      </c>
      <c r="C23" s="76">
        <v>150</v>
      </c>
      <c r="D23" s="76">
        <v>150</v>
      </c>
      <c r="E23" s="77">
        <f>Despesas[[#This Row],[Estimado]]-Despesas[[#This Row],[Real]]</f>
        <v>0</v>
      </c>
    </row>
    <row r="24" spans="2:5" ht="37.15" customHeight="1" x14ac:dyDescent="0.3">
      <c r="B24" s="75" t="s">
        <v>35</v>
      </c>
      <c r="C24" s="76">
        <v>225</v>
      </c>
      <c r="D24" s="76">
        <v>225</v>
      </c>
      <c r="E24" s="77">
        <f>Despesas[[#This Row],[Estimado]]-Despesas[[#This Row],[Real]]</f>
        <v>0</v>
      </c>
    </row>
    <row r="25" spans="2:5" ht="37.15" customHeight="1" x14ac:dyDescent="0.3">
      <c r="B25" s="75" t="s">
        <v>36</v>
      </c>
      <c r="C25" s="76">
        <v>0</v>
      </c>
      <c r="D25" s="76">
        <v>0</v>
      </c>
      <c r="E25" s="77">
        <f>Despesas[[#This Row],[Estimado]]-Despesas[[#This Row],[Real]]</f>
        <v>0</v>
      </c>
    </row>
    <row r="26" spans="2:5" ht="37.15" customHeight="1" x14ac:dyDescent="0.3">
      <c r="B26" s="91" t="s">
        <v>37</v>
      </c>
      <c r="C26" s="92">
        <f>SUBTOTAL(109,Despesas[Estimado])</f>
        <v>3603</v>
      </c>
      <c r="D26" s="92">
        <f>SUBTOTAL(109,Despesas[Real])</f>
        <v>3655</v>
      </c>
      <c r="E26" s="93">
        <f>SUBTOTAL(109,Despesas[Variação])</f>
        <v>-52</v>
      </c>
    </row>
    <row r="27" spans="2:5" ht="16.149999999999999" customHeight="1" x14ac:dyDescent="0.3">
      <c r="B27" s="88"/>
      <c r="C27" s="89"/>
      <c r="D27" s="90"/>
      <c r="E27" s="90"/>
    </row>
  </sheetData>
  <mergeCells count="2">
    <mergeCell ref="B3:D3"/>
    <mergeCell ref="B2:D2"/>
  </mergeCells>
  <printOptions horizontalCentered="1"/>
  <pageMargins left="0.75" right="0.75" top="0.75" bottom="0.75" header="0.25" footer="0.25"/>
  <pageSetup paperSize="9" scale="55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zoomScaleNormal="100" workbookViewId="0">
      <selection activeCell="B2" sqref="B2"/>
    </sheetView>
  </sheetViews>
  <sheetFormatPr defaultColWidth="9" defaultRowHeight="21" customHeight="1" x14ac:dyDescent="0.3"/>
  <cols>
    <col min="1" max="1" width="1.625" style="14" customWidth="1"/>
    <col min="2" max="2" width="21.375" style="14" customWidth="1"/>
    <col min="3" max="4" width="12.375" style="14" customWidth="1"/>
    <col min="5" max="5" width="1.625" style="14" customWidth="1"/>
    <col min="6" max="16384" width="9" style="14"/>
  </cols>
  <sheetData>
    <row r="1" spans="2:4" s="11" customFormat="1" ht="9" customHeight="1" x14ac:dyDescent="0.3"/>
    <row r="2" spans="2:4" s="13" customFormat="1" ht="36.75" customHeight="1" x14ac:dyDescent="0.3">
      <c r="B2" s="12" t="s">
        <v>38</v>
      </c>
      <c r="C2" s="10"/>
      <c r="D2" s="10"/>
    </row>
    <row r="4" spans="2:4" ht="21" customHeight="1" x14ac:dyDescent="0.3">
      <c r="B4" s="16"/>
      <c r="C4" s="15" t="s">
        <v>6</v>
      </c>
      <c r="D4" s="15" t="s">
        <v>7</v>
      </c>
    </row>
    <row r="5" spans="2:4" ht="21" customHeight="1" x14ac:dyDescent="0.3">
      <c r="B5" s="16" t="s">
        <v>39</v>
      </c>
      <c r="C5" s="32">
        <f>Renda[[#Totals],[Estimado]]</f>
        <v>5700</v>
      </c>
      <c r="D5" s="32">
        <f>Renda[[#Totals],[Real]]</f>
        <v>6000</v>
      </c>
    </row>
    <row r="6" spans="2:4" ht="21" customHeight="1" x14ac:dyDescent="0.3">
      <c r="B6" s="16" t="s">
        <v>40</v>
      </c>
      <c r="C6" s="32">
        <f>Despesas[[#Totals],[Estimado]]</f>
        <v>3603</v>
      </c>
      <c r="D6" s="32">
        <f>Despesas[[#Totals],[Real]]</f>
        <v>3655</v>
      </c>
    </row>
    <row r="7" spans="2:4" ht="21" customHeight="1" x14ac:dyDescent="0.3">
      <c r="B7" s="16" t="s">
        <v>41</v>
      </c>
      <c r="C7" s="32">
        <f>FluxoDeCaixa[[#Totals],[Estimado]]</f>
        <v>2097</v>
      </c>
      <c r="D7" s="32">
        <f>FluxoDeCaixa[[#Totals],[Real]]</f>
        <v>2345</v>
      </c>
    </row>
  </sheetData>
  <printOptions horizontalCentered="1"/>
  <pageMargins left="0.75" right="0.75" top="0.75" bottom="0.75" header="0.25" footer="0.25"/>
  <pageSetup paperSize="9" scale="80" orientation="landscape" r:id="rId1"/>
  <headerFooter differentFirst="1"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6441BA5-1407-46BB-BAE2-985F4E8E6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025B5E-C735-469C-B2E5-FBC3E74FF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BC40BD-1AB1-4261-82BE-05B2CFE4E4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TM02930056</Templat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Meu Orçamento</vt:lpstr>
      <vt:lpstr>Renda mensal</vt:lpstr>
      <vt:lpstr>Despesas mensais</vt:lpstr>
      <vt:lpstr>Dados do gráfico</vt:lpstr>
      <vt:lpstr>Título1</vt:lpstr>
      <vt:lpstr>Título2</vt:lpstr>
      <vt:lpstr>Título3</vt:lpstr>
      <vt:lpstr>TítuloOrçamento</vt:lpstr>
      <vt:lpstr>'Despesas mensais'!Titulos_de_impressao</vt:lpstr>
      <vt:lpstr>'Meu Orçamento'!Titulos_de_impressao</vt:lpstr>
      <vt:lpstr>'Renda mensal'!Titulos_de_impressao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2023-02-23T17:09:32Z</dcterms:created>
  <dcterms:modified xsi:type="dcterms:W3CDTF">2024-03-25T21:21:53Z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